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oglio1" sheetId="1" r:id="rId1"/>
  </sheets>
  <externalReferences>
    <externalReference r:id="rId2"/>
    <externalReference r:id="rId3"/>
  </externalReferences>
  <calcPr calcId="152511"/>
</workbook>
</file>

<file path=xl/calcChain.xml><?xml version="1.0" encoding="utf-8"?>
<calcChain xmlns="http://schemas.openxmlformats.org/spreadsheetml/2006/main">
  <c r="H39" i="1" l="1"/>
  <c r="H32" i="1"/>
  <c r="I25" i="1"/>
  <c r="I23" i="1"/>
  <c r="I17" i="1"/>
  <c r="I21" i="1" s="1"/>
  <c r="I11" i="1"/>
  <c r="I3" i="1"/>
  <c r="I13" i="1" l="1"/>
  <c r="I22" i="1" s="1"/>
  <c r="I38" i="1"/>
  <c r="I26" i="1" l="1"/>
</calcChain>
</file>

<file path=xl/sharedStrings.xml><?xml version="1.0" encoding="utf-8"?>
<sst xmlns="http://schemas.openxmlformats.org/spreadsheetml/2006/main" count="42" uniqueCount="41">
  <si>
    <t>QUANTIFICAZIONE FONDO ANNO 2020</t>
  </si>
  <si>
    <t>PARTE FISSA:</t>
  </si>
  <si>
    <t xml:space="preserve">Risorse anno 2003 aventi carattere di certezza, stabilità e continuità </t>
  </si>
  <si>
    <t>Incremento art. 32 c. 1 - 0,62 % monte salari 2001</t>
  </si>
  <si>
    <t>Incremento art. 32 c. 2 - 0,50 % monte salari 2001</t>
  </si>
  <si>
    <t xml:space="preserve">Incremento art. 4 c. 1,  0,5 % monte salari 2003 </t>
  </si>
  <si>
    <t>CCNL 11.4.08 Incremento art. 8 c. 2 = 0,6 % monte salari 2005</t>
  </si>
  <si>
    <t xml:space="preserve">Incremento CCNL 31.07.09- Riqualificazione posizioni economiche </t>
  </si>
  <si>
    <t>Incremento CCNL 31.07.09-  RIDETERMINAZIONE PER INCREMENTO STIPENDIO  ante 2018 - personale cessato 2011</t>
  </si>
  <si>
    <r>
      <t xml:space="preserve">ART. 67 C.2 Lett. b), CCNL 2016-18- dich. cong n. 5 - RIDETERMINAZIONE PER INCREMENTO STIPENDIO </t>
    </r>
    <r>
      <rPr>
        <b/>
        <sz val="11"/>
        <rFont val="Times New Roman"/>
        <family val="1"/>
      </rPr>
      <t xml:space="preserve">fuori limite </t>
    </r>
    <r>
      <rPr>
        <sz val="11"/>
        <rFont val="Times New Roman"/>
        <family val="1"/>
      </rPr>
      <t>CCNL16-18 dal 2018</t>
    </r>
  </si>
  <si>
    <r>
      <t xml:space="preserve">(ART 67 C.2 Lett.a) CCNL 2016-18)  - dich. cong n. 5 - EURO 83,20 PER UNITA' DI PERSONALE IN SERVIZIO AL 31.12.2015 (n° 6), A VALERE DAL 2019 -  </t>
    </r>
    <r>
      <rPr>
        <b/>
        <sz val="11"/>
        <rFont val="Times New Roman"/>
        <family val="1"/>
      </rPr>
      <t>fuori limite</t>
    </r>
  </si>
  <si>
    <t xml:space="preserve"> (ART. 4, C.2, CCNL 2000-01) (ART. 67 C.3 Lett. c) CCNL 2016-18: - RIA E ASSEGNI AD PERSONAM PERSONALE CESSATO - IMP. INTERO ANNO SUCCESSIVO A CESSAZIONE)</t>
  </si>
  <si>
    <t>TOT. PARTE FISSA</t>
  </si>
  <si>
    <t>PARTE VARIABILE:</t>
  </si>
  <si>
    <t>NUOVI SERVIZI E RIORGANIZZAZIONI SENZA AUMENTO DOT. ORGANICA - (ART.15, C.5, CCNL 1998-2001 PARTE VARIABILE) (ART. 67 C.5 Lett. b) CCNL 2016-18)</t>
  </si>
  <si>
    <t>Incremento fondo con riduzione PO (art.15 c.7 CCNL 21.05.2018)</t>
  </si>
  <si>
    <r>
      <t xml:space="preserve">ECONOMIE FONDO ANNO PRECEDENTE - (ART. 17, C.5, CCNL 1998-2001)  (ART. 68 C.1, ULTIMO PERIODO, CCNL 2016-18) - </t>
    </r>
    <r>
      <rPr>
        <b/>
        <sz val="14"/>
        <rFont val="Times New Roman"/>
        <family val="1"/>
      </rPr>
      <t>fuori limite</t>
    </r>
  </si>
  <si>
    <t xml:space="preserve">(ART. 67 C.3 Lett.h) e C.4 CCNL 2016-18) SOLO VERIFICA SUSSISTENZA RELATIVA CAPACITA' DI SPESA Incremento 1,2% monte salari 1997 </t>
  </si>
  <si>
    <r>
      <t xml:space="preserve">ART. 14, C.4, CCNL 1998-2001-ART. 67 C.3 Lett.e) CCNL 2016-1) Risparmi straordinario  anno precedente  </t>
    </r>
    <r>
      <rPr>
        <b/>
        <sz val="14"/>
        <rFont val="Times New Roman"/>
        <family val="1"/>
      </rPr>
      <t>fuori limite</t>
    </r>
  </si>
  <si>
    <r>
      <t xml:space="preserve">SPECIFICHE DISPOSIZIONI DI LEGGE - ART. 67 COMMA 3 LETTERA C) - INCENTIVI FUNZIONI TECNICHE </t>
    </r>
    <r>
      <rPr>
        <b/>
        <sz val="14"/>
        <rFont val="Times New Roman"/>
        <family val="1"/>
      </rPr>
      <t>fuori limite</t>
    </r>
  </si>
  <si>
    <t>TOT. PARTE VARIABILE</t>
  </si>
  <si>
    <t xml:space="preserve">TOT. PARTE FISSA + VARIABILE </t>
  </si>
  <si>
    <t>Riduzione fondo art.9 c.2 bis dl 78/10 x cessazione dipendente 2011</t>
  </si>
  <si>
    <t>Riduzione per assegnazione P.O. ufficio ragioneria</t>
  </si>
  <si>
    <t>TOT.FONDO 2016  - TETTO FONDO DA NON SUPERARE ESCLUSI FUORI LIMTE</t>
  </si>
  <si>
    <t>TOT.FONDO 2020 DA COMPARARE CON TETTO 2016</t>
  </si>
  <si>
    <t>TOT. FONDO DISPONIBLE  2020</t>
  </si>
  <si>
    <t>RIPARTIZIONE FONDO ANNO 2020</t>
  </si>
  <si>
    <t>SPESA FISSA</t>
  </si>
  <si>
    <t xml:space="preserve">Posizioni economiche </t>
  </si>
  <si>
    <t>Indennità di comparto a valere sul fondo</t>
  </si>
  <si>
    <t>TOT. SPESA FISSA</t>
  </si>
  <si>
    <t>SPESA VARIABILE</t>
  </si>
  <si>
    <t>Responsabilità *</t>
  </si>
  <si>
    <t>Indenn. CONDIZIONI LAVORO (Rischio/Disagio)</t>
  </si>
  <si>
    <t>Ind x legge (tecnica)</t>
  </si>
  <si>
    <t>30% media pro capite performance indiduale</t>
  </si>
  <si>
    <t>Produttività</t>
  </si>
  <si>
    <t>TOT. SPESA VARIABILE</t>
  </si>
  <si>
    <t>TOT. RIPARATIZIONE FONDO 2020</t>
  </si>
  <si>
    <t xml:space="preserve">ECONOMIE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</si>
</sst>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\ * #,##0.00_-;\-[$€-2]\ * #,##0.00_-;_-[$€-2]\ * &quot;-&quot;??_-"/>
  </numFmts>
  <fonts count="11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10"/>
      <name val="Times New Roman"/>
      <family val="1"/>
    </font>
    <font>
      <b/>
      <sz val="16"/>
      <name val="Times New Roman"/>
      <family val="1"/>
    </font>
    <font>
      <b/>
      <sz val="11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88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164" fontId="1" fillId="2" borderId="3" xfId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164" fontId="3" fillId="2" borderId="6" xfId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164" fontId="1" fillId="2" borderId="6" xfId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164" fontId="1" fillId="2" borderId="6" xfId="1" applyFont="1" applyFill="1" applyBorder="1" applyAlignment="1">
      <alignment vertical="center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4" fontId="3" fillId="2" borderId="4" xfId="0" applyNumberFormat="1" applyFont="1" applyFill="1" applyBorder="1" applyAlignment="1">
      <alignment vertical="center" wrapText="1"/>
    </xf>
    <xf numFmtId="4" fontId="3" fillId="2" borderId="5" xfId="0" applyNumberFormat="1" applyFont="1" applyFill="1" applyBorder="1" applyAlignment="1">
      <alignment vertical="center" wrapText="1"/>
    </xf>
    <xf numFmtId="4" fontId="3" fillId="2" borderId="10" xfId="0" applyNumberFormat="1" applyFont="1" applyFill="1" applyBorder="1" applyAlignment="1">
      <alignment vertical="center" wrapText="1"/>
    </xf>
    <xf numFmtId="4" fontId="3" fillId="2" borderId="11" xfId="0" applyNumberFormat="1" applyFont="1" applyFill="1" applyBorder="1" applyAlignment="1">
      <alignment vertical="center" wrapText="1"/>
    </xf>
    <xf numFmtId="4" fontId="3" fillId="2" borderId="12" xfId="0" applyNumberFormat="1" applyFont="1" applyFill="1" applyBorder="1" applyAlignment="1">
      <alignment vertical="center" wrapText="1"/>
    </xf>
    <xf numFmtId="4" fontId="3" fillId="2" borderId="13" xfId="0" applyNumberFormat="1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wrapText="1"/>
    </xf>
    <xf numFmtId="164" fontId="1" fillId="2" borderId="16" xfId="1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164" fontId="3" fillId="2" borderId="19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20" xfId="0" applyFont="1" applyFill="1" applyBorder="1" applyAlignment="1">
      <alignment horizontal="left" wrapText="1"/>
    </xf>
    <xf numFmtId="164" fontId="1" fillId="2" borderId="21" xfId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left" wrapText="1"/>
    </xf>
    <xf numFmtId="0" fontId="3" fillId="2" borderId="12" xfId="0" applyFont="1" applyFill="1" applyBorder="1" applyAlignment="1">
      <alignment horizontal="left" wrapText="1"/>
    </xf>
    <xf numFmtId="0" fontId="5" fillId="2" borderId="18" xfId="0" applyFont="1" applyFill="1" applyBorder="1" applyAlignment="1">
      <alignment horizontal="left" wrapText="1"/>
    </xf>
    <xf numFmtId="164" fontId="1" fillId="2" borderId="19" xfId="1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left" wrapText="1"/>
    </xf>
    <xf numFmtId="0" fontId="3" fillId="3" borderId="22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164" fontId="1" fillId="3" borderId="6" xfId="1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164" fontId="1" fillId="3" borderId="23" xfId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164" fontId="1" fillId="2" borderId="23" xfId="1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164" fontId="4" fillId="2" borderId="19" xfId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164" fontId="1" fillId="0" borderId="0" xfId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left" vertical="center"/>
    </xf>
    <xf numFmtId="164" fontId="3" fillId="0" borderId="0" xfId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164" fontId="3" fillId="2" borderId="26" xfId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64" fontId="3" fillId="2" borderId="27" xfId="1" applyFont="1" applyFill="1" applyBorder="1" applyAlignment="1">
      <alignment horizontal="left" vertical="center"/>
    </xf>
    <xf numFmtId="0" fontId="1" fillId="2" borderId="24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164" fontId="1" fillId="2" borderId="27" xfId="1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164" fontId="3" fillId="2" borderId="28" xfId="0" applyNumberFormat="1" applyFont="1" applyFill="1" applyBorder="1" applyAlignment="1">
      <alignment horizontal="left" vertical="center"/>
    </xf>
    <xf numFmtId="164" fontId="3" fillId="2" borderId="27" xfId="1" applyFont="1" applyFill="1" applyBorder="1" applyAlignment="1">
      <alignment horizontal="left" vertical="center" wrapText="1"/>
    </xf>
    <xf numFmtId="164" fontId="3" fillId="0" borderId="0" xfId="1" applyFont="1" applyFill="1" applyBorder="1" applyAlignment="1">
      <alignment horizontal="center" vertical="center" wrapText="1"/>
    </xf>
    <xf numFmtId="164" fontId="7" fillId="0" borderId="0" xfId="1" applyFont="1" applyFill="1" applyBorder="1" applyAlignment="1">
      <alignment horizontal="left" vertical="center"/>
    </xf>
    <xf numFmtId="164" fontId="8" fillId="2" borderId="27" xfId="1" applyFont="1" applyFill="1" applyBorder="1" applyAlignment="1">
      <alignment horizontal="left" vertical="center"/>
    </xf>
    <xf numFmtId="164" fontId="8" fillId="0" borderId="0" xfId="1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164" fontId="9" fillId="2" borderId="26" xfId="1" applyFont="1" applyFill="1" applyBorder="1" applyAlignment="1">
      <alignment horizontal="left" vertical="center"/>
    </xf>
    <xf numFmtId="0" fontId="1" fillId="2" borderId="29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164" fontId="9" fillId="2" borderId="3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32" xfId="0" applyFont="1" applyFill="1" applyBorder="1" applyAlignment="1">
      <alignment horizontal="left" vertical="center"/>
    </xf>
    <xf numFmtId="164" fontId="8" fillId="2" borderId="26" xfId="1" applyFont="1" applyFill="1" applyBorder="1" applyAlignment="1">
      <alignment horizontal="left" vertical="center"/>
    </xf>
    <xf numFmtId="0" fontId="1" fillId="2" borderId="33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164" fontId="10" fillId="2" borderId="19" xfId="1" applyFont="1" applyFill="1" applyBorder="1" applyAlignment="1">
      <alignment horizontal="left" vertical="center"/>
    </xf>
  </cellXfs>
  <cellStyles count="2">
    <cellStyle name="Euro" xfId="1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gioneria/AppData/Local/Microsoft/Windows/INetCache/Content.Outlook/98L953O0/Copia%20di%20fondo%20e%20ripartizone%202015-2020%20CARBONAR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gioneria/AppData/Local/Microsoft/Windows/Temporary%20Internet%20Files/Content.Outlook/C6RMOKNR/DANY%20C/TORTI/TORTI/Carbonara%20FONDO%202015%20+%20PDO/CALCOLO%20RIDUZIONE%20FONDO%202014%20x%20CESSAZIONI%20CARBONAR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MOD I-II"/>
      <sheetName val="MOD III"/>
      <sheetName val="2016 con PO"/>
      <sheetName val="MOD I-II (2)"/>
      <sheetName val="MOD III (2)"/>
      <sheetName val="2017 con PO"/>
      <sheetName val="MOD I-II (3)"/>
      <sheetName val="MOD III (3)"/>
      <sheetName val="2018 con PO"/>
      <sheetName val="2019 con PO "/>
      <sheetName val="2020 con PO "/>
    </sheetNames>
    <sheetDataSet>
      <sheetData sheetId="0" refreshError="1"/>
      <sheetData sheetId="1" refreshError="1"/>
      <sheetData sheetId="2" refreshError="1"/>
      <sheetData sheetId="3">
        <row r="16">
          <cell r="H16">
            <v>676.84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DUZIONE X CESS 2011"/>
      <sheetName val="INCREMENTO X ASSUNZ 2015"/>
      <sheetName val="Foglio2"/>
      <sheetName val="Foglio3"/>
    </sheetNames>
    <sheetDataSet>
      <sheetData sheetId="0" refreshError="1">
        <row r="17">
          <cell r="J17">
            <v>4856.411666666666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/>
  </sheetViews>
  <sheetFormatPr defaultRowHeight="15" x14ac:dyDescent="0.25"/>
  <cols>
    <col min="8" max="8" width="15.85546875" customWidth="1"/>
    <col min="9" max="9" width="16.5703125" customWidth="1"/>
  </cols>
  <sheetData>
    <row r="1" spans="1:9" x14ac:dyDescent="0.2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x14ac:dyDescent="0.25">
      <c r="A2" s="4" t="s">
        <v>1</v>
      </c>
      <c r="B2" s="5"/>
      <c r="C2" s="5"/>
      <c r="D2" s="5"/>
      <c r="E2" s="5"/>
      <c r="F2" s="5"/>
      <c r="G2" s="5"/>
      <c r="H2" s="5"/>
      <c r="I2" s="6"/>
    </row>
    <row r="3" spans="1:9" x14ac:dyDescent="0.25">
      <c r="A3" s="7" t="s">
        <v>2</v>
      </c>
      <c r="B3" s="8"/>
      <c r="C3" s="8"/>
      <c r="D3" s="8"/>
      <c r="E3" s="8"/>
      <c r="F3" s="8"/>
      <c r="G3" s="8"/>
      <c r="H3" s="8"/>
      <c r="I3" s="9">
        <f>23762.17</f>
        <v>23762.17</v>
      </c>
    </row>
    <row r="4" spans="1:9" x14ac:dyDescent="0.25">
      <c r="A4" s="10" t="s">
        <v>3</v>
      </c>
      <c r="B4" s="5"/>
      <c r="C4" s="5"/>
      <c r="D4" s="5"/>
      <c r="E4" s="5"/>
      <c r="F4" s="5"/>
      <c r="G4" s="5"/>
      <c r="H4" s="5"/>
      <c r="I4" s="9">
        <v>839.28</v>
      </c>
    </row>
    <row r="5" spans="1:9" x14ac:dyDescent="0.25">
      <c r="A5" s="10" t="s">
        <v>4</v>
      </c>
      <c r="B5" s="5"/>
      <c r="C5" s="5"/>
      <c r="D5" s="5"/>
      <c r="E5" s="5"/>
      <c r="F5" s="5"/>
      <c r="G5" s="5"/>
      <c r="H5" s="5"/>
      <c r="I5" s="9">
        <v>676.84</v>
      </c>
    </row>
    <row r="6" spans="1:9" x14ac:dyDescent="0.25">
      <c r="A6" s="10" t="s">
        <v>5</v>
      </c>
      <c r="B6" s="5"/>
      <c r="C6" s="5"/>
      <c r="D6" s="5"/>
      <c r="E6" s="5"/>
      <c r="F6" s="5"/>
      <c r="G6" s="5"/>
      <c r="H6" s="5"/>
      <c r="I6" s="9">
        <v>866.9</v>
      </c>
    </row>
    <row r="7" spans="1:9" x14ac:dyDescent="0.25">
      <c r="A7" s="11" t="s">
        <v>6</v>
      </c>
      <c r="B7" s="12"/>
      <c r="C7" s="12"/>
      <c r="D7" s="12"/>
      <c r="E7" s="12"/>
      <c r="F7" s="12"/>
      <c r="G7" s="12"/>
      <c r="H7" s="12"/>
      <c r="I7" s="9">
        <v>1294.57</v>
      </c>
    </row>
    <row r="8" spans="1:9" x14ac:dyDescent="0.25">
      <c r="A8" s="13" t="s">
        <v>7</v>
      </c>
      <c r="B8" s="14"/>
      <c r="C8" s="14"/>
      <c r="D8" s="14"/>
      <c r="E8" s="14"/>
      <c r="F8" s="14"/>
      <c r="G8" s="15"/>
      <c r="H8" s="15"/>
      <c r="I8" s="16">
        <v>0</v>
      </c>
    </row>
    <row r="9" spans="1:9" x14ac:dyDescent="0.25">
      <c r="A9" s="17" t="s">
        <v>8</v>
      </c>
      <c r="B9" s="18"/>
      <c r="C9" s="18"/>
      <c r="D9" s="18"/>
      <c r="E9" s="18"/>
      <c r="F9" s="18"/>
      <c r="G9" s="18"/>
      <c r="H9" s="18"/>
      <c r="I9" s="9">
        <v>1698.71</v>
      </c>
    </row>
    <row r="10" spans="1:9" x14ac:dyDescent="0.25">
      <c r="A10" s="19" t="s">
        <v>9</v>
      </c>
      <c r="B10" s="20"/>
      <c r="C10" s="20"/>
      <c r="D10" s="20"/>
      <c r="E10" s="20"/>
      <c r="F10" s="20"/>
      <c r="G10" s="20"/>
      <c r="H10" s="21"/>
      <c r="I10" s="9">
        <v>298.35000000000002</v>
      </c>
    </row>
    <row r="11" spans="1:9" x14ac:dyDescent="0.25">
      <c r="A11" s="22" t="s">
        <v>10</v>
      </c>
      <c r="B11" s="23"/>
      <c r="C11" s="23"/>
      <c r="D11" s="23"/>
      <c r="E11" s="23"/>
      <c r="F11" s="23"/>
      <c r="G11" s="23"/>
      <c r="H11" s="24"/>
      <c r="I11" s="9">
        <f>83.2*6</f>
        <v>499.20000000000005</v>
      </c>
    </row>
    <row r="12" spans="1:9" ht="15.75" thickBot="1" x14ac:dyDescent="0.3">
      <c r="A12" s="7" t="s">
        <v>11</v>
      </c>
      <c r="B12" s="8"/>
      <c r="C12" s="8"/>
      <c r="D12" s="8"/>
      <c r="E12" s="8"/>
      <c r="F12" s="8"/>
      <c r="G12" s="8"/>
      <c r="H12" s="25"/>
      <c r="I12" s="9">
        <v>0</v>
      </c>
    </row>
    <row r="13" spans="1:9" ht="15.75" thickBot="1" x14ac:dyDescent="0.3">
      <c r="A13" s="26" t="s">
        <v>12</v>
      </c>
      <c r="B13" s="27"/>
      <c r="C13" s="27"/>
      <c r="D13" s="27"/>
      <c r="E13" s="27"/>
      <c r="F13" s="27"/>
      <c r="G13" s="27"/>
      <c r="H13" s="27"/>
      <c r="I13" s="28">
        <f>SUM(I3:I12)</f>
        <v>29936.019999999997</v>
      </c>
    </row>
    <row r="14" spans="1:9" ht="15.75" thickBot="1" x14ac:dyDescent="0.3">
      <c r="A14" s="29" t="s">
        <v>13</v>
      </c>
      <c r="B14" s="30"/>
      <c r="C14" s="30"/>
      <c r="D14" s="30"/>
      <c r="E14" s="30"/>
      <c r="F14" s="30"/>
      <c r="G14" s="30"/>
      <c r="H14" s="30"/>
      <c r="I14" s="31"/>
    </row>
    <row r="15" spans="1:9" ht="15.75" thickBot="1" x14ac:dyDescent="0.3">
      <c r="A15" s="32" t="s">
        <v>14</v>
      </c>
      <c r="B15" s="33"/>
      <c r="C15" s="33"/>
      <c r="D15" s="33"/>
      <c r="E15" s="33"/>
      <c r="F15" s="33"/>
      <c r="G15" s="33"/>
      <c r="H15" s="34"/>
      <c r="I15" s="3">
        <v>0</v>
      </c>
    </row>
    <row r="16" spans="1:9" x14ac:dyDescent="0.25">
      <c r="A16" s="7" t="s">
        <v>15</v>
      </c>
      <c r="B16" s="8"/>
      <c r="C16" s="8"/>
      <c r="D16" s="8"/>
      <c r="E16" s="8"/>
      <c r="F16" s="8"/>
      <c r="G16" s="8"/>
      <c r="H16" s="25"/>
      <c r="I16" s="3">
        <v>0</v>
      </c>
    </row>
    <row r="17" spans="1:9" x14ac:dyDescent="0.25">
      <c r="A17" s="7" t="s">
        <v>16</v>
      </c>
      <c r="B17" s="8"/>
      <c r="C17" s="8"/>
      <c r="D17" s="8"/>
      <c r="E17" s="8"/>
      <c r="F17" s="8"/>
      <c r="G17" s="8"/>
      <c r="H17" s="25"/>
      <c r="I17" s="35">
        <f>'[1]2019 con PO '!H45</f>
        <v>0</v>
      </c>
    </row>
    <row r="18" spans="1:9" x14ac:dyDescent="0.25">
      <c r="A18" s="7" t="s">
        <v>17</v>
      </c>
      <c r="B18" s="8"/>
      <c r="C18" s="8"/>
      <c r="D18" s="8"/>
      <c r="E18" s="8"/>
      <c r="F18" s="8"/>
      <c r="G18" s="8"/>
      <c r="H18" s="25"/>
      <c r="I18" s="35">
        <v>0</v>
      </c>
    </row>
    <row r="19" spans="1:9" x14ac:dyDescent="0.25">
      <c r="A19" s="7" t="s">
        <v>18</v>
      </c>
      <c r="B19" s="8"/>
      <c r="C19" s="8"/>
      <c r="D19" s="8"/>
      <c r="E19" s="8"/>
      <c r="F19" s="8"/>
      <c r="G19" s="8"/>
      <c r="H19" s="25"/>
      <c r="I19" s="35">
        <v>0</v>
      </c>
    </row>
    <row r="20" spans="1:9" ht="16.5" thickBot="1" x14ac:dyDescent="0.35">
      <c r="A20" s="36" t="s">
        <v>19</v>
      </c>
      <c r="B20" s="37"/>
      <c r="C20" s="37"/>
      <c r="D20" s="37"/>
      <c r="E20" s="37"/>
      <c r="F20" s="37"/>
      <c r="G20" s="37"/>
      <c r="H20" s="37"/>
      <c r="I20" s="35">
        <v>837</v>
      </c>
    </row>
    <row r="21" spans="1:9" ht="15.75" thickBot="1" x14ac:dyDescent="0.3">
      <c r="A21" s="29" t="s">
        <v>20</v>
      </c>
      <c r="B21" s="38"/>
      <c r="C21" s="38"/>
      <c r="D21" s="38"/>
      <c r="E21" s="38"/>
      <c r="F21" s="38"/>
      <c r="G21" s="38"/>
      <c r="H21" s="38"/>
      <c r="I21" s="39">
        <f>SUM(I15:I20)</f>
        <v>837</v>
      </c>
    </row>
    <row r="22" spans="1:9" ht="15.75" thickBot="1" x14ac:dyDescent="0.3">
      <c r="A22" s="29" t="s">
        <v>21</v>
      </c>
      <c r="B22" s="40"/>
      <c r="C22" s="40"/>
      <c r="D22" s="40"/>
      <c r="E22" s="40"/>
      <c r="F22" s="40"/>
      <c r="G22" s="40"/>
      <c r="H22" s="40"/>
      <c r="I22" s="39">
        <f>I13+I21</f>
        <v>30773.019999999997</v>
      </c>
    </row>
    <row r="23" spans="1:9" x14ac:dyDescent="0.25">
      <c r="A23" s="41" t="s">
        <v>22</v>
      </c>
      <c r="B23" s="42"/>
      <c r="C23" s="42"/>
      <c r="D23" s="42"/>
      <c r="E23" s="42"/>
      <c r="F23" s="42"/>
      <c r="G23" s="42"/>
      <c r="H23" s="42"/>
      <c r="I23" s="43">
        <f>-'[2]RIDUZIONE X CESS 2011'!$J$17</f>
        <v>-4856.411666666666</v>
      </c>
    </row>
    <row r="24" spans="1:9" x14ac:dyDescent="0.25">
      <c r="A24" s="44" t="s">
        <v>23</v>
      </c>
      <c r="B24" s="45"/>
      <c r="C24" s="45"/>
      <c r="D24" s="45"/>
      <c r="E24" s="45"/>
      <c r="F24" s="45"/>
      <c r="G24" s="45"/>
      <c r="H24" s="45"/>
      <c r="I24" s="46">
        <v>-3000</v>
      </c>
    </row>
    <row r="25" spans="1:9" x14ac:dyDescent="0.25">
      <c r="A25" s="47" t="s">
        <v>24</v>
      </c>
      <c r="B25" s="48"/>
      <c r="C25" s="48"/>
      <c r="D25" s="48"/>
      <c r="E25" s="48"/>
      <c r="F25" s="48"/>
      <c r="G25" s="48"/>
      <c r="H25" s="48"/>
      <c r="I25" s="49">
        <f>'[1]2016 con PO'!H16</f>
        <v>676.84</v>
      </c>
    </row>
    <row r="26" spans="1:9" ht="15.75" thickBot="1" x14ac:dyDescent="0.3">
      <c r="A26" s="47" t="s">
        <v>25</v>
      </c>
      <c r="B26" s="48"/>
      <c r="C26" s="48"/>
      <c r="D26" s="48"/>
      <c r="E26" s="48"/>
      <c r="F26" s="48"/>
      <c r="G26" s="48"/>
      <c r="H26" s="48"/>
      <c r="I26" s="49">
        <f>I22+I23+I24-I19-I17-I11-I10-I20</f>
        <v>21282.058333333331</v>
      </c>
    </row>
    <row r="27" spans="1:9" ht="21" thickBot="1" x14ac:dyDescent="0.3">
      <c r="A27" s="50" t="s">
        <v>26</v>
      </c>
      <c r="B27" s="51"/>
      <c r="C27" s="51"/>
      <c r="D27" s="51"/>
      <c r="E27" s="51"/>
      <c r="F27" s="51"/>
      <c r="G27" s="51"/>
      <c r="H27" s="51"/>
      <c r="I27" s="52">
        <v>22916.61</v>
      </c>
    </row>
    <row r="28" spans="1:9" x14ac:dyDescent="0.25">
      <c r="A28" s="1" t="s">
        <v>27</v>
      </c>
      <c r="B28" s="53"/>
      <c r="C28" s="53"/>
      <c r="D28" s="53"/>
      <c r="E28" s="53"/>
      <c r="F28" s="53"/>
      <c r="G28" s="53"/>
      <c r="H28" s="54"/>
      <c r="I28" s="55"/>
    </row>
    <row r="29" spans="1:9" x14ac:dyDescent="0.25">
      <c r="A29" s="56" t="s">
        <v>28</v>
      </c>
      <c r="B29" s="57"/>
      <c r="C29" s="57"/>
      <c r="D29" s="57"/>
      <c r="E29" s="57"/>
      <c r="F29" s="57"/>
      <c r="G29" s="57"/>
      <c r="H29" s="58"/>
      <c r="I29" s="59"/>
    </row>
    <row r="30" spans="1:9" x14ac:dyDescent="0.25">
      <c r="A30" s="60" t="s">
        <v>29</v>
      </c>
      <c r="B30" s="61"/>
      <c r="C30" s="62"/>
      <c r="D30" s="62"/>
      <c r="E30" s="62"/>
      <c r="F30" s="63"/>
      <c r="G30" s="63"/>
      <c r="H30" s="64">
        <v>4917.2700000000004</v>
      </c>
      <c r="I30" s="65"/>
    </row>
    <row r="31" spans="1:9" x14ac:dyDescent="0.25">
      <c r="A31" s="10" t="s">
        <v>30</v>
      </c>
      <c r="B31" s="5"/>
      <c r="C31" s="5"/>
      <c r="D31" s="5"/>
      <c r="E31" s="5"/>
      <c r="F31" s="5"/>
      <c r="G31" s="5"/>
      <c r="H31" s="66">
        <v>2323.7600000000002</v>
      </c>
      <c r="I31" s="65"/>
    </row>
    <row r="32" spans="1:9" x14ac:dyDescent="0.25">
      <c r="A32" s="67" t="s">
        <v>31</v>
      </c>
      <c r="B32" s="68"/>
      <c r="C32" s="68"/>
      <c r="D32" s="68"/>
      <c r="E32" s="68"/>
      <c r="F32" s="5"/>
      <c r="G32" s="5"/>
      <c r="H32" s="69">
        <f>SUM(H30:H31)</f>
        <v>7241.0300000000007</v>
      </c>
      <c r="I32" s="65"/>
    </row>
    <row r="33" spans="1:9" x14ac:dyDescent="0.25">
      <c r="A33" s="70" t="s">
        <v>32</v>
      </c>
      <c r="B33" s="68"/>
      <c r="C33" s="68"/>
      <c r="D33" s="68"/>
      <c r="E33" s="68"/>
      <c r="F33" s="57"/>
      <c r="G33" s="57"/>
      <c r="H33" s="71"/>
      <c r="I33" s="59"/>
    </row>
    <row r="34" spans="1:9" x14ac:dyDescent="0.25">
      <c r="A34" s="70" t="s">
        <v>33</v>
      </c>
      <c r="B34" s="68"/>
      <c r="C34" s="68"/>
      <c r="D34" s="68"/>
      <c r="E34" s="68"/>
      <c r="F34" s="68"/>
      <c r="G34" s="68"/>
      <c r="H34" s="72">
        <v>3750</v>
      </c>
      <c r="I34" s="73"/>
    </row>
    <row r="35" spans="1:9" x14ac:dyDescent="0.25">
      <c r="A35" s="10" t="s">
        <v>34</v>
      </c>
      <c r="B35" s="5"/>
      <c r="C35" s="5"/>
      <c r="D35" s="5"/>
      <c r="E35" s="5"/>
      <c r="F35" s="5"/>
      <c r="G35" s="5"/>
      <c r="H35" s="66">
        <v>360</v>
      </c>
      <c r="I35" s="59"/>
    </row>
    <row r="36" spans="1:9" x14ac:dyDescent="0.25">
      <c r="A36" s="10" t="s">
        <v>35</v>
      </c>
      <c r="B36" s="5"/>
      <c r="C36" s="5"/>
      <c r="D36" s="5"/>
      <c r="E36" s="5"/>
      <c r="F36" s="5"/>
      <c r="G36" s="5"/>
      <c r="H36" s="66">
        <v>837</v>
      </c>
      <c r="I36" s="74"/>
    </row>
    <row r="37" spans="1:9" x14ac:dyDescent="0.25">
      <c r="A37" s="10" t="s">
        <v>36</v>
      </c>
      <c r="B37" s="5"/>
      <c r="C37" s="5"/>
      <c r="D37" s="5"/>
      <c r="E37" s="5"/>
      <c r="F37" s="5"/>
      <c r="G37" s="5"/>
      <c r="H37" s="66">
        <v>654.65</v>
      </c>
      <c r="I37" s="74"/>
    </row>
    <row r="38" spans="1:9" x14ac:dyDescent="0.25">
      <c r="A38" s="10" t="s">
        <v>37</v>
      </c>
      <c r="B38" s="5"/>
      <c r="C38" s="5"/>
      <c r="D38" s="5"/>
      <c r="E38" s="5"/>
      <c r="F38" s="5"/>
      <c r="G38" s="5"/>
      <c r="H38" s="75">
        <v>8073.92</v>
      </c>
      <c r="I38" s="76">
        <f>H38+H37</f>
        <v>8728.57</v>
      </c>
    </row>
    <row r="39" spans="1:9" x14ac:dyDescent="0.25">
      <c r="A39" s="77" t="s">
        <v>38</v>
      </c>
      <c r="B39" s="68"/>
      <c r="C39" s="68"/>
      <c r="D39" s="68"/>
      <c r="E39" s="68"/>
      <c r="F39" s="68"/>
      <c r="G39" s="68"/>
      <c r="H39" s="78">
        <f>SUM(H34:H38)</f>
        <v>13675.57</v>
      </c>
      <c r="I39" s="74"/>
    </row>
    <row r="40" spans="1:9" ht="15.75" thickBot="1" x14ac:dyDescent="0.3">
      <c r="A40" s="79" t="s">
        <v>39</v>
      </c>
      <c r="B40" s="80"/>
      <c r="C40" s="80"/>
      <c r="D40" s="80"/>
      <c r="E40" s="80"/>
      <c r="F40" s="80"/>
      <c r="G40" s="80"/>
      <c r="H40" s="81">
        <v>20916</v>
      </c>
      <c r="I40" s="59"/>
    </row>
    <row r="41" spans="1:9" ht="15.75" thickBot="1" x14ac:dyDescent="0.3">
      <c r="A41" s="82" t="s">
        <v>40</v>
      </c>
      <c r="B41" s="53"/>
      <c r="C41" s="53"/>
      <c r="D41" s="53"/>
      <c r="E41" s="53"/>
      <c r="F41" s="53"/>
      <c r="G41" s="83"/>
      <c r="H41" s="84">
        <v>2000</v>
      </c>
      <c r="I41" s="59"/>
    </row>
    <row r="42" spans="1:9" ht="17.25" thickBot="1" x14ac:dyDescent="0.3">
      <c r="A42" s="85" t="s">
        <v>39</v>
      </c>
      <c r="B42" s="86"/>
      <c r="C42" s="86"/>
      <c r="D42" s="86"/>
      <c r="E42" s="86"/>
      <c r="F42" s="86"/>
      <c r="G42" s="86"/>
      <c r="H42" s="87">
        <v>22916</v>
      </c>
      <c r="I42" s="59"/>
    </row>
  </sheetData>
  <mergeCells count="16">
    <mergeCell ref="A20:H20"/>
    <mergeCell ref="A23:H23"/>
    <mergeCell ref="A25:H25"/>
    <mergeCell ref="A26:H26"/>
    <mergeCell ref="A12:H12"/>
    <mergeCell ref="A15:H15"/>
    <mergeCell ref="A16:H16"/>
    <mergeCell ref="A17:H17"/>
    <mergeCell ref="A18:H18"/>
    <mergeCell ref="A19:H19"/>
    <mergeCell ref="A3:H3"/>
    <mergeCell ref="A7:H7"/>
    <mergeCell ref="A8:H8"/>
    <mergeCell ref="A9:H9"/>
    <mergeCell ref="A10:H10"/>
    <mergeCell ref="A11:H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2021-05-25T15:14:46Z</dcterms:modified>
</cp:coreProperties>
</file>